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8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<sst xmlns="http://schemas.openxmlformats.org/spreadsheetml/2006/main" count="131" uniqueCount="123">
  <si>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</si>
  <si>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</si>
  <si>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</si>
  <si>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</si>
  <si>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</si>
  <si>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</si>
  <si>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</si>
  <si>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</si>
  <si>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</si>
  <si>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Функционированиеорганов местного самоуправления</t>
  </si>
  <si>
    <t>0103</t>
  </si>
  <si>
    <t>Функционирование представительных органов местного самоуправления</t>
  </si>
  <si>
    <t>0104</t>
  </si>
  <si>
    <t>Функционирование местных  админитраций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</si>
  <si>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</si>
  <si>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</si>
  <si>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</si>
  <si>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</si>
  <si>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</si>
  <si>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</si>
  <si>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</si>
  <si>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</si>
  <si>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</si>
  <si>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</si>
  <si>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</si>
  <si>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</si>
  <si>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</si>
  <si>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</si>
  <si>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</si>
  <si>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</si>
  <si>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</si>
  <si>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</si>
  <si>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Сельское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</si>
  <si>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</si>
  <si>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</si>
  <si>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</si>
  <si>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</si>
  <si>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</si>
  <si>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</si>
  <si>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</si>
  <si>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</si>
  <si>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</si>
  <si>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</si>
  <si>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</si>
  <si>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</si>
  <si>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</si>
  <si>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</si>
  <si>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</si>
  <si>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</si>
  <si>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</si>
  <si>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</si>
  <si>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</si>
  <si>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</si>
  <si>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</si>
  <si>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</si>
  <si>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</si>
  <si>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</si>
  <si>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</si>
  <si>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</si>
  <si>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</si>
  <si>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</si>
  <si>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</si>
  <si>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</si>
  <si>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</si>
  <si>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</si>
  <si>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</si>
  <si>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</si>
  <si>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</si>
  <si>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</si>
  <si>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</si>
  <si>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</si>
  <si>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</si>
  <si>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Пенсии</t>
  </si>
  <si>
    <t>1003</t>
  </si>
  <si>
    <t>Социальное обеспечение населения</t>
  </si>
  <si>
    <t xml:space="preserve">1004 </t>
  </si>
  <si>
    <t>1100</t>
  </si>
  <si>
    <t>Всего</t>
  </si>
  <si>
    <t>Исполнение расходов  консолидированного бюджета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</si>
  <si>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</si>
  <si>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</si>
  <si>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</si>
  <si>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</si>
  <si>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</si>
  <si>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Предупреждение и ликвидаия чрезвычайных ситуаций и стихийных бедствий, гражданская оборона</t>
  </si>
  <si>
    <t>Охрана растительных и животных видов и среды их обитания</t>
  </si>
  <si>
    <t>Алексеевского муниципального района</t>
  </si>
  <si>
    <t>0401</t>
  </si>
  <si>
    <t>Общеэкономические вопросы</t>
  </si>
  <si>
    <t>0605</t>
  </si>
  <si>
    <t>0113</t>
  </si>
  <si>
    <t>Другие вопросы в области культуры, кинематографии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</si>
  <si>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</si>
  <si>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</si>
  <si>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</si>
  <si>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</si>
  <si>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</si>
  <si>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</si>
  <si>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</si>
  <si>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 xml:space="preserve">Обслуживание государственного и муниципального долга </t>
  </si>
  <si>
    <t>1301</t>
  </si>
  <si>
    <t xml:space="preserve">Обслуживание государственного внутреннего и муниципального долга 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</si>
  <si>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</si>
  <si>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</si>
  <si>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к решению Алексеевской  районной Думы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</si>
  <si>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</si>
  <si>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</si>
  <si>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</si>
  <si>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</si>
  <si>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</si>
  <si>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</si>
  <si>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</si>
  <si>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</si>
  <si>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</si>
  <si>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>0107</t>
  </si>
  <si>
    <t>Обеспечение проведения выборов и референдумов</t>
  </si>
  <si>
    <t>1201</t>
  </si>
  <si>
    <t>Телевидение и радиовещание</t>
  </si>
  <si>
    <t>0804</t>
  </si>
  <si>
    <t>Поступления  источников финасирования дефицита бюджета</t>
  </si>
  <si>
    <t>Приложение №14</t>
  </si>
  <si>
    <t xml:space="preserve">                                                    по разделам и подразделам функциональной классификации расходов за 2015 год                                                               </t>
  </si>
  <si>
    <t>от 22.06.2016г. № 50/314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</si>
</sst>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64" fontId="6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64" fontId="6" fillId="24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64" fontId="5" fillId="24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6" fillId="24" borderId="10" xfId="0" applyNumberFormat="1" applyFont="1" applyFill="1" applyBorder="1" applyAlignment="1">
      <alignment wrapText="1"/>
    </xf>
    <xf numFmtId="1" fontId="5" fillId="2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164" fontId="5" fillId="24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10" zoomScaleNormal="110" zoomScalePageLayoutView="0" workbookViewId="0" topLeftCell="A1">
      <selection activeCell="A5" sqref="A5:K5"/>
    </sheetView>
  </sheetViews>
  <sheetFormatPr defaultColWidth="9.00390625" defaultRowHeight="12.75"/>
  <cols>
    <col min="1" max="1" width="8.25390625" style="0" customWidth="1"/>
    <col min="2" max="2" width="29.37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27" t="s">
        <v>120</v>
      </c>
      <c r="J1" s="27"/>
      <c r="K1" s="27"/>
    </row>
    <row r="2" spans="1:11" ht="15.75">
      <c r="A2" s="9"/>
      <c r="B2" s="9"/>
      <c r="C2" s="9"/>
      <c r="D2" s="9"/>
      <c r="E2" s="9"/>
      <c r="F2" s="9"/>
      <c r="G2" s="9"/>
      <c r="H2" s="27" t="s">
        <v>104</v>
      </c>
      <c r="I2" s="27"/>
      <c r="J2" s="27"/>
      <c r="K2" s="27"/>
    </row>
    <row r="3" spans="1:11" ht="15.75">
      <c r="A3" s="9"/>
      <c r="B3" s="9"/>
      <c r="C3" s="9"/>
      <c r="D3" s="9"/>
      <c r="E3" s="9"/>
      <c r="F3" s="9"/>
      <c r="G3" s="9"/>
      <c r="H3" s="8"/>
      <c r="I3" s="27" t="s">
        <v>122</v>
      </c>
      <c r="J3" s="27"/>
      <c r="K3" s="27"/>
    </row>
    <row r="4" spans="1:11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4.25">
      <c r="A5" s="26" t="s">
        <v>78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>
      <c r="A6" s="26" t="s">
        <v>86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4.25">
      <c r="A7" s="29" t="s">
        <v>121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33" t="s">
        <v>0</v>
      </c>
      <c r="B8" s="33" t="s">
        <v>1</v>
      </c>
      <c r="C8" s="30" t="s">
        <v>2</v>
      </c>
      <c r="D8" s="31"/>
      <c r="E8" s="32"/>
      <c r="F8" s="30" t="s">
        <v>5</v>
      </c>
      <c r="G8" s="31"/>
      <c r="H8" s="32"/>
      <c r="I8" s="30" t="s">
        <v>79</v>
      </c>
      <c r="J8" s="31"/>
      <c r="K8" s="32"/>
    </row>
    <row r="9" spans="1:11" ht="25.5" customHeight="1">
      <c r="A9" s="34"/>
      <c r="B9" s="34"/>
      <c r="C9" s="12" t="s">
        <v>3</v>
      </c>
      <c r="D9" s="12" t="s">
        <v>4</v>
      </c>
      <c r="E9" s="12" t="s">
        <v>30</v>
      </c>
      <c r="F9" s="12" t="s">
        <v>3</v>
      </c>
      <c r="G9" s="12" t="s">
        <v>4</v>
      </c>
      <c r="H9" s="12" t="s">
        <v>30</v>
      </c>
      <c r="I9" s="12" t="s">
        <v>3</v>
      </c>
      <c r="J9" s="12" t="s">
        <v>4</v>
      </c>
      <c r="K9" s="12" t="s">
        <v>30</v>
      </c>
    </row>
    <row r="10" spans="1:11" s="1" customFormat="1" ht="31.5">
      <c r="A10" s="13" t="s">
        <v>6</v>
      </c>
      <c r="B10" s="14" t="s">
        <v>7</v>
      </c>
      <c r="C10" s="3">
        <f>SUM(C11:C17)</f>
        <v>105047.23000000001</v>
      </c>
      <c r="D10" s="3">
        <f>SUM(D11:D17)</f>
        <v>100213.57</v>
      </c>
      <c r="E10" s="3">
        <f>D10/C10*100</f>
        <v>95.39858404643321</v>
      </c>
      <c r="F10" s="3">
        <f>SUM(F11:F17)</f>
        <v>67053.64</v>
      </c>
      <c r="G10" s="3">
        <f>SUM(G11:G17)</f>
        <v>63976.72</v>
      </c>
      <c r="H10" s="3">
        <f>G10/F10*100</f>
        <v>95.41125582444145</v>
      </c>
      <c r="I10" s="25">
        <f>SUM(I11:I17)</f>
        <v>38411.59</v>
      </c>
      <c r="J10" s="25">
        <f>SUM(J11:J17)</f>
        <v>36654.85</v>
      </c>
      <c r="K10" s="3">
        <f>J10/I10*100</f>
        <v>95.4265366260548</v>
      </c>
    </row>
    <row r="11" spans="1:11" ht="31.5">
      <c r="A11" s="15" t="s">
        <v>8</v>
      </c>
      <c r="B11" s="16" t="s">
        <v>9</v>
      </c>
      <c r="C11" s="2">
        <f>F11+I11</f>
        <v>10698.990000000002</v>
      </c>
      <c r="D11" s="2">
        <f>G11+J11</f>
        <v>10684.44</v>
      </c>
      <c r="E11" s="3">
        <f aca="true" t="shared" si="0" ref="E11:E54">D11/C11*100</f>
        <v>99.86400585475825</v>
      </c>
      <c r="F11" s="5">
        <v>906.7</v>
      </c>
      <c r="G11" s="5">
        <v>906.7</v>
      </c>
      <c r="H11" s="3">
        <f aca="true" t="shared" si="1" ref="H11:H62">G11/F11*100</f>
        <v>100</v>
      </c>
      <c r="I11" s="2">
        <v>9792.29</v>
      </c>
      <c r="J11" s="2">
        <v>9777.74</v>
      </c>
      <c r="K11" s="3">
        <f>J11/I11*100</f>
        <v>99.85141371425887</v>
      </c>
    </row>
    <row r="12" spans="1:11" ht="47.25">
      <c r="A12" s="15" t="s">
        <v>10</v>
      </c>
      <c r="B12" s="16" t="s">
        <v>11</v>
      </c>
      <c r="C12" s="2">
        <f aca="true" t="shared" si="2" ref="C12:C54">F12+I12</f>
        <v>353.84</v>
      </c>
      <c r="D12" s="2">
        <f aca="true" t="shared" si="3" ref="D12:D35">G12+J12</f>
        <v>353.75</v>
      </c>
      <c r="E12" s="3">
        <f t="shared" si="0"/>
        <v>99.97456477503958</v>
      </c>
      <c r="F12" s="5">
        <v>353.84</v>
      </c>
      <c r="G12" s="5">
        <v>353.75</v>
      </c>
      <c r="H12" s="3">
        <f t="shared" si="1"/>
        <v>99.97456477503958</v>
      </c>
      <c r="I12" s="2">
        <v>0</v>
      </c>
      <c r="J12" s="2">
        <v>0</v>
      </c>
      <c r="K12" s="3">
        <v>0</v>
      </c>
    </row>
    <row r="13" spans="1:11" ht="31.5">
      <c r="A13" s="15" t="s">
        <v>12</v>
      </c>
      <c r="B13" s="16" t="s">
        <v>13</v>
      </c>
      <c r="C13" s="2">
        <f t="shared" si="2"/>
        <v>52363.96</v>
      </c>
      <c r="D13" s="2">
        <f t="shared" si="3"/>
        <v>51766.35</v>
      </c>
      <c r="E13" s="3">
        <f t="shared" si="0"/>
        <v>98.85873795641123</v>
      </c>
      <c r="F13" s="5">
        <v>27691.3</v>
      </c>
      <c r="G13" s="5">
        <v>27470.1</v>
      </c>
      <c r="H13" s="3">
        <f t="shared" si="1"/>
        <v>99.20119315452868</v>
      </c>
      <c r="I13" s="2">
        <v>24672.66</v>
      </c>
      <c r="J13" s="2">
        <v>24296.25</v>
      </c>
      <c r="K13" s="3">
        <f>J13/I13*100</f>
        <v>98.47438419692081</v>
      </c>
    </row>
    <row r="14" spans="1:11" ht="20.25" customHeight="1">
      <c r="A14" s="15" t="s">
        <v>105</v>
      </c>
      <c r="B14" s="16" t="s">
        <v>106</v>
      </c>
      <c r="C14" s="2">
        <f t="shared" si="2"/>
        <v>0</v>
      </c>
      <c r="D14" s="2">
        <f t="shared" si="3"/>
        <v>0</v>
      </c>
      <c r="E14" s="3">
        <v>0</v>
      </c>
      <c r="F14" s="5">
        <v>0</v>
      </c>
      <c r="G14" s="5">
        <v>0</v>
      </c>
      <c r="H14" s="3">
        <v>0</v>
      </c>
      <c r="I14" s="2">
        <v>0</v>
      </c>
      <c r="J14" s="2">
        <v>0</v>
      </c>
      <c r="K14" s="3">
        <v>0</v>
      </c>
    </row>
    <row r="15" spans="1:11" ht="93.75" customHeight="1">
      <c r="A15" s="15" t="s">
        <v>107</v>
      </c>
      <c r="B15" s="16" t="s">
        <v>108</v>
      </c>
      <c r="C15" s="2">
        <f>F15+I15-418</f>
        <v>1352.9</v>
      </c>
      <c r="D15" s="2">
        <f>G15+J15-418</f>
        <v>1352.4</v>
      </c>
      <c r="E15" s="3">
        <f>D15/C15*100</f>
        <v>99.96304235346292</v>
      </c>
      <c r="F15" s="5">
        <v>1352.9</v>
      </c>
      <c r="G15" s="5">
        <v>1352.4</v>
      </c>
      <c r="H15" s="3">
        <f>G15/F15*100</f>
        <v>99.96304235346292</v>
      </c>
      <c r="I15" s="2">
        <v>418</v>
      </c>
      <c r="J15" s="2">
        <v>418</v>
      </c>
      <c r="K15" s="3">
        <f>J15/I15*100</f>
        <v>100</v>
      </c>
    </row>
    <row r="16" spans="1:11" ht="33" customHeight="1">
      <c r="A16" s="15" t="s">
        <v>114</v>
      </c>
      <c r="B16" s="16" t="s">
        <v>115</v>
      </c>
      <c r="C16" s="2">
        <f>F16+I16</f>
        <v>95</v>
      </c>
      <c r="D16" s="2">
        <f>G16+J16</f>
        <v>95</v>
      </c>
      <c r="E16" s="3">
        <f>D16/C16*100</f>
        <v>100</v>
      </c>
      <c r="F16" s="5">
        <v>0</v>
      </c>
      <c r="G16" s="5">
        <v>0</v>
      </c>
      <c r="H16" s="3">
        <v>0</v>
      </c>
      <c r="I16" s="2">
        <v>95</v>
      </c>
      <c r="J16" s="2">
        <v>95</v>
      </c>
      <c r="K16" s="3">
        <f>J16/I16*100</f>
        <v>100</v>
      </c>
    </row>
    <row r="17" spans="1:11" ht="47.25">
      <c r="A17" s="15" t="s">
        <v>90</v>
      </c>
      <c r="B17" s="16" t="s">
        <v>14</v>
      </c>
      <c r="C17" s="2">
        <f t="shared" si="2"/>
        <v>40182.54</v>
      </c>
      <c r="D17" s="2">
        <f t="shared" si="3"/>
        <v>35961.63</v>
      </c>
      <c r="E17" s="3">
        <f t="shared" si="0"/>
        <v>89.49566154852332</v>
      </c>
      <c r="F17" s="5">
        <v>36748.9</v>
      </c>
      <c r="G17" s="5">
        <v>33893.77</v>
      </c>
      <c r="H17" s="3">
        <f t="shared" si="1"/>
        <v>92.23070622522033</v>
      </c>
      <c r="I17" s="2">
        <v>3433.64</v>
      </c>
      <c r="J17" s="2">
        <v>2067.86</v>
      </c>
      <c r="K17" s="3">
        <f>J17/I17*100</f>
        <v>60.223552847706806</v>
      </c>
    </row>
    <row r="18" spans="1:11" s="1" customFormat="1" ht="15.75">
      <c r="A18" s="13" t="s">
        <v>15</v>
      </c>
      <c r="B18" s="14" t="s">
        <v>16</v>
      </c>
      <c r="C18" s="3">
        <f t="shared" si="2"/>
        <v>940.6</v>
      </c>
      <c r="D18" s="3">
        <f t="shared" si="3"/>
        <v>920.3000000000001</v>
      </c>
      <c r="E18" s="3">
        <f t="shared" si="0"/>
        <v>97.84180310440145</v>
      </c>
      <c r="F18" s="3">
        <f>F19+F20</f>
        <v>80</v>
      </c>
      <c r="G18" s="3">
        <f>G19+G20</f>
        <v>59.7</v>
      </c>
      <c r="H18" s="3">
        <v>0</v>
      </c>
      <c r="I18" s="3">
        <f>I19</f>
        <v>860.6</v>
      </c>
      <c r="J18" s="3">
        <f>J19</f>
        <v>860.6</v>
      </c>
      <c r="K18" s="3">
        <f>J18/I18*100</f>
        <v>100</v>
      </c>
    </row>
    <row r="19" spans="1:11" ht="31.5">
      <c r="A19" s="15" t="s">
        <v>17</v>
      </c>
      <c r="B19" s="16" t="s">
        <v>18</v>
      </c>
      <c r="C19" s="2">
        <f t="shared" si="2"/>
        <v>860.6</v>
      </c>
      <c r="D19" s="2">
        <f t="shared" si="3"/>
        <v>860.6</v>
      </c>
      <c r="E19" s="3">
        <f t="shared" si="0"/>
        <v>100</v>
      </c>
      <c r="F19" s="2">
        <v>0</v>
      </c>
      <c r="G19" s="2">
        <v>0</v>
      </c>
      <c r="H19" s="3">
        <v>0</v>
      </c>
      <c r="I19" s="2">
        <v>860.6</v>
      </c>
      <c r="J19" s="2">
        <v>860.6</v>
      </c>
      <c r="K19" s="3">
        <f>J19/I19*100</f>
        <v>100</v>
      </c>
    </row>
    <row r="20" spans="1:11" ht="31.5">
      <c r="A20" s="15" t="s">
        <v>109</v>
      </c>
      <c r="B20" s="16" t="s">
        <v>110</v>
      </c>
      <c r="C20" s="2">
        <f>F20+I20</f>
        <v>80</v>
      </c>
      <c r="D20" s="2">
        <f>G20+J20</f>
        <v>59.7</v>
      </c>
      <c r="E20" s="3">
        <v>0</v>
      </c>
      <c r="F20" s="2">
        <v>80</v>
      </c>
      <c r="G20" s="2">
        <v>59.7</v>
      </c>
      <c r="H20" s="3">
        <v>0</v>
      </c>
      <c r="I20" s="2">
        <v>0</v>
      </c>
      <c r="J20" s="2">
        <v>0</v>
      </c>
      <c r="K20" s="3">
        <v>0</v>
      </c>
    </row>
    <row r="21" spans="1:11" s="1" customFormat="1" ht="43.5" customHeight="1">
      <c r="A21" s="13" t="s">
        <v>19</v>
      </c>
      <c r="B21" s="14" t="s">
        <v>20</v>
      </c>
      <c r="C21" s="3">
        <f t="shared" si="2"/>
        <v>1460.05</v>
      </c>
      <c r="D21" s="3">
        <f t="shared" si="3"/>
        <v>937.6</v>
      </c>
      <c r="E21" s="3">
        <f t="shared" si="0"/>
        <v>64.21697887058663</v>
      </c>
      <c r="F21" s="3">
        <f>F22+F23+F24+F25</f>
        <v>80</v>
      </c>
      <c r="G21" s="3">
        <f>G22+G23+G24+G25</f>
        <v>53.8</v>
      </c>
      <c r="H21" s="3">
        <f t="shared" si="1"/>
        <v>67.25</v>
      </c>
      <c r="I21" s="3">
        <f>I22+I23+I24+I25</f>
        <v>1380.05</v>
      </c>
      <c r="J21" s="3">
        <f>J22+J23+J24+J25</f>
        <v>883.8000000000001</v>
      </c>
      <c r="K21" s="3">
        <f>J21/I21*100</f>
        <v>64.04115792906055</v>
      </c>
    </row>
    <row r="22" spans="1:11" ht="15.75" hidden="1">
      <c r="A22" s="15" t="s">
        <v>21</v>
      </c>
      <c r="B22" s="16" t="s">
        <v>22</v>
      </c>
      <c r="C22" s="2">
        <f t="shared" si="2"/>
        <v>0</v>
      </c>
      <c r="D22" s="2">
        <f t="shared" si="3"/>
        <v>0</v>
      </c>
      <c r="E22" s="3" t="e">
        <f t="shared" si="0"/>
        <v>#DIV/0!</v>
      </c>
      <c r="F22" s="2">
        <v>0</v>
      </c>
      <c r="G22" s="2">
        <v>0</v>
      </c>
      <c r="H22" s="3" t="e">
        <f t="shared" si="1"/>
        <v>#DIV/0!</v>
      </c>
      <c r="I22" s="2"/>
      <c r="J22" s="2"/>
      <c r="K22" s="3"/>
    </row>
    <row r="23" spans="1:11" ht="78.75">
      <c r="A23" s="15" t="s">
        <v>23</v>
      </c>
      <c r="B23" s="16" t="s">
        <v>84</v>
      </c>
      <c r="C23" s="2">
        <f t="shared" si="2"/>
        <v>488.05</v>
      </c>
      <c r="D23" s="2">
        <f t="shared" si="3"/>
        <v>155.75</v>
      </c>
      <c r="E23" s="3">
        <f t="shared" si="0"/>
        <v>31.912713861284704</v>
      </c>
      <c r="F23" s="2">
        <v>80</v>
      </c>
      <c r="G23" s="2">
        <v>53.8</v>
      </c>
      <c r="H23" s="3">
        <f t="shared" si="1"/>
        <v>67.25</v>
      </c>
      <c r="I23" s="2">
        <v>408.05</v>
      </c>
      <c r="J23" s="2">
        <v>101.95</v>
      </c>
      <c r="K23" s="3">
        <f aca="true" t="shared" si="4" ref="K23:K34">J23/I23*100</f>
        <v>24.984683249601762</v>
      </c>
    </row>
    <row r="24" spans="1:11" ht="31.5">
      <c r="A24" s="15" t="s">
        <v>24</v>
      </c>
      <c r="B24" s="16" t="s">
        <v>25</v>
      </c>
      <c r="C24" s="2">
        <f>F24+I24</f>
        <v>972</v>
      </c>
      <c r="D24" s="2">
        <f t="shared" si="3"/>
        <v>781.85</v>
      </c>
      <c r="E24" s="3">
        <f t="shared" si="0"/>
        <v>80.4372427983539</v>
      </c>
      <c r="F24" s="2">
        <v>0</v>
      </c>
      <c r="G24" s="2">
        <v>0</v>
      </c>
      <c r="H24" s="3">
        <v>0</v>
      </c>
      <c r="I24" s="2">
        <v>972</v>
      </c>
      <c r="J24" s="2">
        <v>781.85</v>
      </c>
      <c r="K24" s="3">
        <f t="shared" si="4"/>
        <v>80.4372427983539</v>
      </c>
    </row>
    <row r="25" spans="1:11" ht="63" hidden="1">
      <c r="A25" s="15" t="s">
        <v>26</v>
      </c>
      <c r="B25" s="16" t="s">
        <v>27</v>
      </c>
      <c r="C25" s="2">
        <f t="shared" si="2"/>
        <v>0</v>
      </c>
      <c r="D25" s="2">
        <f t="shared" si="3"/>
        <v>0</v>
      </c>
      <c r="E25" s="3" t="e">
        <f t="shared" si="0"/>
        <v>#DIV/0!</v>
      </c>
      <c r="F25" s="2"/>
      <c r="G25" s="2"/>
      <c r="H25" s="3"/>
      <c r="I25" s="2">
        <v>0</v>
      </c>
      <c r="J25" s="2">
        <v>0</v>
      </c>
      <c r="K25" s="3" t="e">
        <f t="shared" si="4"/>
        <v>#DIV/0!</v>
      </c>
    </row>
    <row r="26" spans="1:11" s="1" customFormat="1" ht="15.75">
      <c r="A26" s="13" t="s">
        <v>28</v>
      </c>
      <c r="B26" s="14" t="s">
        <v>29</v>
      </c>
      <c r="C26" s="3">
        <f t="shared" si="2"/>
        <v>39224.39</v>
      </c>
      <c r="D26" s="3">
        <f t="shared" si="3"/>
        <v>23720.26</v>
      </c>
      <c r="E26" s="3">
        <f t="shared" si="0"/>
        <v>60.47324126646711</v>
      </c>
      <c r="F26" s="3">
        <f>SUM(F28:F30)</f>
        <v>8313.5</v>
      </c>
      <c r="G26" s="3">
        <f>SUM(G28:G30)</f>
        <v>1085</v>
      </c>
      <c r="H26" s="3">
        <f>G26/F26*100</f>
        <v>13.05106152643291</v>
      </c>
      <c r="I26" s="3">
        <f>SUM(I28:I30)</f>
        <v>30910.890000000003</v>
      </c>
      <c r="J26" s="3">
        <f>SUM(J28:J30)</f>
        <v>22635.26</v>
      </c>
      <c r="K26" s="3">
        <f t="shared" si="4"/>
        <v>73.22746126041663</v>
      </c>
    </row>
    <row r="27" spans="1:11" s="1" customFormat="1" ht="31.5" hidden="1">
      <c r="A27" s="13" t="s">
        <v>87</v>
      </c>
      <c r="B27" s="14" t="s">
        <v>88</v>
      </c>
      <c r="C27" s="2">
        <f t="shared" si="2"/>
        <v>0</v>
      </c>
      <c r="D27" s="2">
        <f t="shared" si="3"/>
        <v>0</v>
      </c>
      <c r="E27" s="3" t="e">
        <f t="shared" si="0"/>
        <v>#DIV/0!</v>
      </c>
      <c r="F27" s="3"/>
      <c r="G27" s="3"/>
      <c r="H27" s="3"/>
      <c r="I27" s="3"/>
      <c r="J27" s="3"/>
      <c r="K27" s="3" t="e">
        <f t="shared" si="4"/>
        <v>#DIV/0!</v>
      </c>
    </row>
    <row r="28" spans="1:11" ht="15.75">
      <c r="A28" s="15" t="s">
        <v>31</v>
      </c>
      <c r="B28" s="16" t="s">
        <v>32</v>
      </c>
      <c r="C28" s="2">
        <f t="shared" si="2"/>
        <v>71.2</v>
      </c>
      <c r="D28" s="2">
        <f t="shared" si="3"/>
        <v>70</v>
      </c>
      <c r="E28" s="3">
        <f t="shared" si="0"/>
        <v>98.31460674157303</v>
      </c>
      <c r="F28" s="5">
        <v>71.2</v>
      </c>
      <c r="G28" s="5">
        <v>70</v>
      </c>
      <c r="H28" s="3">
        <f t="shared" si="1"/>
        <v>98.31460674157303</v>
      </c>
      <c r="I28" s="2">
        <v>0</v>
      </c>
      <c r="J28" s="2">
        <v>0</v>
      </c>
      <c r="K28" s="3">
        <v>0</v>
      </c>
    </row>
    <row r="29" spans="1:11" ht="31.5">
      <c r="A29" s="15" t="s">
        <v>111</v>
      </c>
      <c r="B29" s="16" t="s">
        <v>112</v>
      </c>
      <c r="C29" s="2">
        <f>F29+I29</f>
        <v>36472.630000000005</v>
      </c>
      <c r="D29" s="2">
        <f>G29+J29</f>
        <v>21814.73</v>
      </c>
      <c r="E29" s="3">
        <f>D29/C29*100</f>
        <v>59.81123379366938</v>
      </c>
      <c r="F29" s="5">
        <v>7227.3</v>
      </c>
      <c r="G29" s="5">
        <v>0</v>
      </c>
      <c r="H29" s="3">
        <f t="shared" si="1"/>
        <v>0</v>
      </c>
      <c r="I29" s="2">
        <v>29245.33</v>
      </c>
      <c r="J29" s="2">
        <v>21814.73</v>
      </c>
      <c r="K29" s="3">
        <f>J29/I29*100</f>
        <v>74.59218275191286</v>
      </c>
    </row>
    <row r="30" spans="1:11" ht="31.5">
      <c r="A30" s="15" t="s">
        <v>33</v>
      </c>
      <c r="B30" s="16" t="s">
        <v>34</v>
      </c>
      <c r="C30" s="2">
        <f t="shared" si="2"/>
        <v>2680.56</v>
      </c>
      <c r="D30" s="2">
        <f t="shared" si="3"/>
        <v>1835.53</v>
      </c>
      <c r="E30" s="3">
        <f t="shared" si="0"/>
        <v>68.47561703524637</v>
      </c>
      <c r="F30" s="5">
        <v>1015</v>
      </c>
      <c r="G30" s="5">
        <v>1015</v>
      </c>
      <c r="H30" s="3">
        <f t="shared" si="1"/>
        <v>100</v>
      </c>
      <c r="I30" s="2">
        <v>1665.56</v>
      </c>
      <c r="J30" s="2">
        <v>820.53</v>
      </c>
      <c r="K30" s="3">
        <f t="shared" si="4"/>
        <v>49.26451163572612</v>
      </c>
    </row>
    <row r="31" spans="1:11" s="1" customFormat="1" ht="31.5">
      <c r="A31" s="13" t="s">
        <v>35</v>
      </c>
      <c r="B31" s="14" t="s">
        <v>36</v>
      </c>
      <c r="C31" s="3">
        <f t="shared" si="2"/>
        <v>60259.29</v>
      </c>
      <c r="D31" s="3">
        <f t="shared" si="3"/>
        <v>41417.08</v>
      </c>
      <c r="E31" s="3">
        <f t="shared" si="0"/>
        <v>68.73144373257634</v>
      </c>
      <c r="F31" s="3">
        <f>F32+F33+F34+F35</f>
        <v>7034.2</v>
      </c>
      <c r="G31" s="3">
        <f>G32+G33+G34+G35</f>
        <v>6872.68</v>
      </c>
      <c r="H31" s="3">
        <f t="shared" si="1"/>
        <v>97.70379005430611</v>
      </c>
      <c r="I31" s="3">
        <f>I32+I33+I34+I35</f>
        <v>53225.090000000004</v>
      </c>
      <c r="J31" s="3">
        <f>J32+J33+J34+J35</f>
        <v>34544.4</v>
      </c>
      <c r="K31" s="3">
        <f t="shared" si="4"/>
        <v>64.90247362662984</v>
      </c>
    </row>
    <row r="32" spans="1:11" ht="15.75">
      <c r="A32" s="15" t="s">
        <v>37</v>
      </c>
      <c r="B32" s="16" t="s">
        <v>38</v>
      </c>
      <c r="C32" s="2">
        <f t="shared" si="2"/>
        <v>191.81</v>
      </c>
      <c r="D32" s="2">
        <f t="shared" si="3"/>
        <v>45.44</v>
      </c>
      <c r="E32" s="3">
        <f t="shared" si="0"/>
        <v>23.69011000469214</v>
      </c>
      <c r="F32" s="2">
        <v>0</v>
      </c>
      <c r="G32" s="2">
        <v>0</v>
      </c>
      <c r="H32" s="3">
        <v>0</v>
      </c>
      <c r="I32" s="2">
        <v>191.81</v>
      </c>
      <c r="J32" s="2">
        <v>45.44</v>
      </c>
      <c r="K32" s="3">
        <f t="shared" si="4"/>
        <v>23.69011000469214</v>
      </c>
    </row>
    <row r="33" spans="1:11" ht="15.75">
      <c r="A33" s="15" t="s">
        <v>39</v>
      </c>
      <c r="B33" s="16" t="s">
        <v>40</v>
      </c>
      <c r="C33" s="2">
        <f t="shared" si="2"/>
        <v>22503.32</v>
      </c>
      <c r="D33" s="2">
        <f t="shared" si="3"/>
        <v>19770.96</v>
      </c>
      <c r="E33" s="3">
        <f t="shared" si="0"/>
        <v>87.85796940184825</v>
      </c>
      <c r="F33" s="5">
        <v>7034.2</v>
      </c>
      <c r="G33" s="5">
        <v>6872.68</v>
      </c>
      <c r="H33" s="3">
        <f t="shared" si="1"/>
        <v>97.70379005430611</v>
      </c>
      <c r="I33" s="2">
        <v>15469.12</v>
      </c>
      <c r="J33" s="2">
        <v>12898.28</v>
      </c>
      <c r="K33" s="3">
        <f t="shared" si="4"/>
        <v>83.38082580004551</v>
      </c>
    </row>
    <row r="34" spans="1:11" ht="15.75">
      <c r="A34" s="15" t="s">
        <v>41</v>
      </c>
      <c r="B34" s="16" t="s">
        <v>42</v>
      </c>
      <c r="C34" s="2">
        <f t="shared" si="2"/>
        <v>37564.16</v>
      </c>
      <c r="D34" s="2">
        <f t="shared" si="3"/>
        <v>21600.68</v>
      </c>
      <c r="E34" s="3">
        <f t="shared" si="0"/>
        <v>57.50342880021807</v>
      </c>
      <c r="F34" s="5">
        <v>0</v>
      </c>
      <c r="G34" s="5">
        <v>0</v>
      </c>
      <c r="H34" s="3">
        <v>0</v>
      </c>
      <c r="I34" s="2">
        <v>37564.16</v>
      </c>
      <c r="J34" s="2">
        <v>21600.68</v>
      </c>
      <c r="K34" s="3">
        <f t="shared" si="4"/>
        <v>57.50342880021807</v>
      </c>
    </row>
    <row r="35" spans="1:11" ht="47.25" hidden="1">
      <c r="A35" s="15" t="s">
        <v>43</v>
      </c>
      <c r="B35" s="16" t="s">
        <v>44</v>
      </c>
      <c r="C35" s="2">
        <f t="shared" si="2"/>
        <v>0</v>
      </c>
      <c r="D35" s="2">
        <f t="shared" si="3"/>
        <v>0</v>
      </c>
      <c r="E35" s="3" t="e">
        <f t="shared" si="0"/>
        <v>#DIV/0!</v>
      </c>
      <c r="F35" s="2">
        <v>0</v>
      </c>
      <c r="G35" s="2">
        <v>0</v>
      </c>
      <c r="H35" s="3" t="e">
        <f t="shared" si="1"/>
        <v>#DIV/0!</v>
      </c>
      <c r="I35" s="2"/>
      <c r="J35" s="2"/>
      <c r="K35" s="3"/>
    </row>
    <row r="36" spans="1:11" s="1" customFormat="1" ht="31.5">
      <c r="A36" s="13" t="s">
        <v>45</v>
      </c>
      <c r="B36" s="14" t="s">
        <v>46</v>
      </c>
      <c r="C36" s="3">
        <f>C38</f>
        <v>0</v>
      </c>
      <c r="D36" s="3">
        <f>D38</f>
        <v>0</v>
      </c>
      <c r="E36" s="3">
        <v>0</v>
      </c>
      <c r="F36" s="3">
        <f>F38</f>
        <v>0</v>
      </c>
      <c r="G36" s="3">
        <f>G38</f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31.5" hidden="1">
      <c r="A37" s="15" t="s">
        <v>47</v>
      </c>
      <c r="B37" s="16" t="s">
        <v>48</v>
      </c>
      <c r="C37" s="2">
        <f t="shared" si="2"/>
        <v>0</v>
      </c>
      <c r="D37" s="2">
        <f aca="true" t="shared" si="5" ref="D37:D50">G37+J37</f>
        <v>0</v>
      </c>
      <c r="E37" s="3"/>
      <c r="F37" s="2"/>
      <c r="G37" s="2"/>
      <c r="H37" s="3"/>
      <c r="I37" s="2"/>
      <c r="J37" s="2"/>
      <c r="K37" s="3"/>
    </row>
    <row r="38" spans="1:11" ht="47.25">
      <c r="A38" s="15" t="s">
        <v>89</v>
      </c>
      <c r="B38" s="16" t="s">
        <v>85</v>
      </c>
      <c r="C38" s="2">
        <f t="shared" si="2"/>
        <v>0</v>
      </c>
      <c r="D38" s="2">
        <f t="shared" si="5"/>
        <v>0</v>
      </c>
      <c r="E38" s="3">
        <v>0</v>
      </c>
      <c r="F38" s="2">
        <v>0</v>
      </c>
      <c r="G38" s="2">
        <v>0</v>
      </c>
      <c r="H38" s="3">
        <v>0</v>
      </c>
      <c r="I38" s="2">
        <v>0</v>
      </c>
      <c r="J38" s="2">
        <v>0</v>
      </c>
      <c r="K38" s="3">
        <v>0</v>
      </c>
    </row>
    <row r="39" spans="1:11" s="1" customFormat="1" ht="15.75">
      <c r="A39" s="13" t="s">
        <v>49</v>
      </c>
      <c r="B39" s="14" t="s">
        <v>50</v>
      </c>
      <c r="C39" s="3">
        <f t="shared" si="2"/>
        <v>196459.69999999995</v>
      </c>
      <c r="D39" s="3">
        <f t="shared" si="5"/>
        <v>193942.82999999996</v>
      </c>
      <c r="E39" s="3">
        <f t="shared" si="0"/>
        <v>98.7188873850464</v>
      </c>
      <c r="F39" s="3">
        <f>F40+F41+F42+F43</f>
        <v>195902.42999999996</v>
      </c>
      <c r="G39" s="3">
        <f>G40+G41+G42+G43</f>
        <v>193400.27999999997</v>
      </c>
      <c r="H39" s="3">
        <f t="shared" si="1"/>
        <v>98.7227570377764</v>
      </c>
      <c r="I39" s="3">
        <f>I40+I41+I42+I43</f>
        <v>557.27</v>
      </c>
      <c r="J39" s="3">
        <f>J40+J41+J42+J43</f>
        <v>542.55</v>
      </c>
      <c r="K39" s="3">
        <f>J39/I39*100</f>
        <v>97.35855151004002</v>
      </c>
    </row>
    <row r="40" spans="1:11" ht="15.75">
      <c r="A40" s="15" t="s">
        <v>51</v>
      </c>
      <c r="B40" s="16" t="s">
        <v>52</v>
      </c>
      <c r="C40" s="2">
        <f t="shared" si="2"/>
        <v>34449.47</v>
      </c>
      <c r="D40" s="2">
        <f t="shared" si="5"/>
        <v>34316.22</v>
      </c>
      <c r="E40" s="3">
        <f t="shared" si="0"/>
        <v>99.61320159642514</v>
      </c>
      <c r="F40" s="5">
        <v>34449.47</v>
      </c>
      <c r="G40" s="5">
        <v>34316.22</v>
      </c>
      <c r="H40" s="3">
        <f t="shared" si="1"/>
        <v>99.61320159642514</v>
      </c>
      <c r="I40" s="2">
        <v>0</v>
      </c>
      <c r="J40" s="2">
        <v>0</v>
      </c>
      <c r="K40" s="3">
        <v>0</v>
      </c>
    </row>
    <row r="41" spans="1:11" ht="15.75">
      <c r="A41" s="15" t="s">
        <v>53</v>
      </c>
      <c r="B41" s="16" t="s">
        <v>54</v>
      </c>
      <c r="C41" s="2">
        <f>F41+I41</f>
        <v>153040.36</v>
      </c>
      <c r="D41" s="2">
        <f t="shared" si="5"/>
        <v>150671.46</v>
      </c>
      <c r="E41" s="3">
        <f t="shared" si="0"/>
        <v>98.45210766623916</v>
      </c>
      <c r="F41" s="5">
        <v>153040.36</v>
      </c>
      <c r="G41" s="5">
        <v>150671.46</v>
      </c>
      <c r="H41" s="3">
        <f t="shared" si="1"/>
        <v>98.45210766623916</v>
      </c>
      <c r="I41" s="2">
        <v>0</v>
      </c>
      <c r="J41" s="2">
        <v>0</v>
      </c>
      <c r="K41" s="3">
        <v>0</v>
      </c>
    </row>
    <row r="42" spans="1:11" ht="15.75">
      <c r="A42" s="15" t="s">
        <v>55</v>
      </c>
      <c r="B42" s="16" t="s">
        <v>56</v>
      </c>
      <c r="C42" s="2">
        <f t="shared" si="2"/>
        <v>8329.79</v>
      </c>
      <c r="D42" s="2">
        <f t="shared" si="5"/>
        <v>8315.07</v>
      </c>
      <c r="E42" s="3">
        <f t="shared" si="0"/>
        <v>99.82328486072277</v>
      </c>
      <c r="F42" s="5">
        <v>7772.52</v>
      </c>
      <c r="G42" s="5">
        <v>7772.52</v>
      </c>
      <c r="H42" s="3">
        <f t="shared" si="1"/>
        <v>100</v>
      </c>
      <c r="I42" s="2">
        <v>557.27</v>
      </c>
      <c r="J42" s="2">
        <v>542.55</v>
      </c>
      <c r="K42" s="3">
        <f>J42/I42*100</f>
        <v>97.35855151004002</v>
      </c>
    </row>
    <row r="43" spans="1:11" ht="31.5">
      <c r="A43" s="15" t="s">
        <v>57</v>
      </c>
      <c r="B43" s="16" t="s">
        <v>58</v>
      </c>
      <c r="C43" s="2">
        <f t="shared" si="2"/>
        <v>640.08</v>
      </c>
      <c r="D43" s="2">
        <f t="shared" si="5"/>
        <v>640.08</v>
      </c>
      <c r="E43" s="3">
        <f t="shared" si="0"/>
        <v>100</v>
      </c>
      <c r="F43" s="5">
        <v>640.08</v>
      </c>
      <c r="G43" s="5">
        <v>640.08</v>
      </c>
      <c r="H43" s="3">
        <f t="shared" si="1"/>
        <v>100</v>
      </c>
      <c r="I43" s="2">
        <v>0</v>
      </c>
      <c r="J43" s="2">
        <v>0</v>
      </c>
      <c r="K43" s="3">
        <v>0</v>
      </c>
    </row>
    <row r="44" spans="1:11" s="1" customFormat="1" ht="31.5">
      <c r="A44" s="13" t="s">
        <v>59</v>
      </c>
      <c r="B44" s="14" t="s">
        <v>92</v>
      </c>
      <c r="C44" s="3">
        <f>SUM(C45:C47)</f>
        <v>40839.74</v>
      </c>
      <c r="D44" s="3">
        <f>SUM(D45:D47)</f>
        <v>40829.29</v>
      </c>
      <c r="E44" s="3">
        <f t="shared" si="0"/>
        <v>99.97441217794237</v>
      </c>
      <c r="F44" s="3">
        <f>F45+F46+F47</f>
        <v>13266.470000000001</v>
      </c>
      <c r="G44" s="3">
        <f>G45+G46+G47</f>
        <v>13256.02</v>
      </c>
      <c r="H44" s="3">
        <f t="shared" si="1"/>
        <v>99.92122998808273</v>
      </c>
      <c r="I44" s="3">
        <f>I45+I46+I47</f>
        <v>30073.27</v>
      </c>
      <c r="J44" s="3">
        <f>J45+J46+J47</f>
        <v>30073.27</v>
      </c>
      <c r="K44" s="3">
        <v>92</v>
      </c>
    </row>
    <row r="45" spans="1:11" ht="15.75">
      <c r="A45" s="15" t="s">
        <v>60</v>
      </c>
      <c r="B45" s="16" t="s">
        <v>61</v>
      </c>
      <c r="C45" s="2">
        <f>F45+I45-2500</f>
        <v>39582.47</v>
      </c>
      <c r="D45" s="2">
        <f>SUM(G45+J45)-2500</f>
        <v>39572.020000000004</v>
      </c>
      <c r="E45" s="3">
        <f t="shared" si="0"/>
        <v>99.97359942418956</v>
      </c>
      <c r="F45" s="10">
        <v>12009.2</v>
      </c>
      <c r="G45" s="10">
        <v>11998.75</v>
      </c>
      <c r="H45" s="3">
        <f t="shared" si="1"/>
        <v>99.91298337940911</v>
      </c>
      <c r="I45" s="2">
        <v>30073.27</v>
      </c>
      <c r="J45" s="2">
        <v>30073.27</v>
      </c>
      <c r="K45" s="3">
        <f>J45/I45*100</f>
        <v>100</v>
      </c>
    </row>
    <row r="46" spans="1:11" ht="15.75">
      <c r="A46" s="15" t="s">
        <v>62</v>
      </c>
      <c r="B46" s="16" t="s">
        <v>63</v>
      </c>
      <c r="C46" s="2">
        <f t="shared" si="2"/>
        <v>292.27</v>
      </c>
      <c r="D46" s="2">
        <f t="shared" si="5"/>
        <v>292.27</v>
      </c>
      <c r="E46" s="3">
        <f t="shared" si="0"/>
        <v>100</v>
      </c>
      <c r="F46" s="5">
        <v>292.27</v>
      </c>
      <c r="G46" s="5">
        <v>292.27</v>
      </c>
      <c r="H46" s="3">
        <f t="shared" si="1"/>
        <v>100</v>
      </c>
      <c r="I46" s="2">
        <v>0</v>
      </c>
      <c r="J46" s="2">
        <v>0</v>
      </c>
      <c r="K46" s="3">
        <v>0</v>
      </c>
    </row>
    <row r="47" spans="1:11" ht="31.5">
      <c r="A47" s="15" t="s">
        <v>118</v>
      </c>
      <c r="B47" s="16" t="s">
        <v>91</v>
      </c>
      <c r="C47" s="2">
        <f t="shared" si="2"/>
        <v>965</v>
      </c>
      <c r="D47" s="2">
        <f t="shared" si="5"/>
        <v>965</v>
      </c>
      <c r="E47" s="3">
        <f t="shared" si="0"/>
        <v>100</v>
      </c>
      <c r="F47" s="5">
        <v>965</v>
      </c>
      <c r="G47" s="5">
        <v>965</v>
      </c>
      <c r="H47" s="3">
        <f t="shared" si="1"/>
        <v>100</v>
      </c>
      <c r="I47" s="2">
        <v>0</v>
      </c>
      <c r="J47" s="2">
        <v>0</v>
      </c>
      <c r="K47" s="3">
        <v>0</v>
      </c>
    </row>
    <row r="48" spans="1:11" s="1" customFormat="1" ht="15.75">
      <c r="A48" s="13" t="s">
        <v>64</v>
      </c>
      <c r="B48" s="14" t="s">
        <v>103</v>
      </c>
      <c r="C48" s="3">
        <f t="shared" si="2"/>
        <v>0</v>
      </c>
      <c r="D48" s="3">
        <f t="shared" si="5"/>
        <v>0</v>
      </c>
      <c r="E48" s="3">
        <v>0</v>
      </c>
      <c r="F48" s="3">
        <f>F49+F50</f>
        <v>0</v>
      </c>
      <c r="G48" s="3">
        <f>G49+G50</f>
        <v>0</v>
      </c>
      <c r="H48" s="3">
        <v>0</v>
      </c>
      <c r="I48" s="3">
        <f>I49+I50</f>
        <v>0</v>
      </c>
      <c r="J48" s="3">
        <f>J49+J50</f>
        <v>0</v>
      </c>
      <c r="K48" s="3">
        <v>0</v>
      </c>
    </row>
    <row r="49" spans="1:11" ht="31.5">
      <c r="A49" s="15" t="s">
        <v>65</v>
      </c>
      <c r="B49" s="16" t="s">
        <v>66</v>
      </c>
      <c r="C49" s="2">
        <f t="shared" si="2"/>
        <v>0</v>
      </c>
      <c r="D49" s="2">
        <f t="shared" si="5"/>
        <v>0</v>
      </c>
      <c r="E49" s="3">
        <v>0</v>
      </c>
      <c r="F49" s="5">
        <v>0</v>
      </c>
      <c r="G49" s="5">
        <v>0</v>
      </c>
      <c r="H49" s="3">
        <v>0</v>
      </c>
      <c r="I49" s="2">
        <v>0</v>
      </c>
      <c r="J49" s="2">
        <v>0</v>
      </c>
      <c r="K49" s="3">
        <v>0</v>
      </c>
    </row>
    <row r="50" spans="1:11" ht="15.75">
      <c r="A50" s="15" t="s">
        <v>67</v>
      </c>
      <c r="B50" s="16" t="s">
        <v>68</v>
      </c>
      <c r="C50" s="2">
        <f t="shared" si="2"/>
        <v>0</v>
      </c>
      <c r="D50" s="2">
        <f t="shared" si="5"/>
        <v>0</v>
      </c>
      <c r="E50" s="3">
        <v>0</v>
      </c>
      <c r="F50" s="5">
        <v>0</v>
      </c>
      <c r="G50" s="5">
        <v>0</v>
      </c>
      <c r="H50" s="3">
        <v>0</v>
      </c>
      <c r="I50" s="2">
        <v>0</v>
      </c>
      <c r="J50" s="2">
        <v>0</v>
      </c>
      <c r="K50" s="3">
        <v>0</v>
      </c>
    </row>
    <row r="51" spans="1:11" s="1" customFormat="1" ht="15.75">
      <c r="A51" s="13" t="s">
        <v>69</v>
      </c>
      <c r="B51" s="14" t="s">
        <v>70</v>
      </c>
      <c r="C51" s="3">
        <f>C52+C53+C54</f>
        <v>22112.690000000002</v>
      </c>
      <c r="D51" s="3">
        <f>D52+D53+D54</f>
        <v>21195.86</v>
      </c>
      <c r="E51" s="3">
        <f t="shared" si="0"/>
        <v>95.85382872911437</v>
      </c>
      <c r="F51" s="3">
        <f>F52+F53+F54</f>
        <v>21133</v>
      </c>
      <c r="G51" s="3">
        <f>G52+G53+G54</f>
        <v>20687.96</v>
      </c>
      <c r="H51" s="3">
        <f t="shared" si="1"/>
        <v>97.89409927601382</v>
      </c>
      <c r="I51" s="3">
        <f>I52+I53+I54</f>
        <v>979.6899999999999</v>
      </c>
      <c r="J51" s="3">
        <f>J52+J53+J54</f>
        <v>507.90000000000003</v>
      </c>
      <c r="K51" s="3">
        <f>J51/I51*100</f>
        <v>51.84292990639897</v>
      </c>
    </row>
    <row r="52" spans="1:11" ht="15.75">
      <c r="A52" s="15" t="s">
        <v>71</v>
      </c>
      <c r="B52" s="16" t="s">
        <v>72</v>
      </c>
      <c r="C52" s="2">
        <f t="shared" si="2"/>
        <v>1981.62</v>
      </c>
      <c r="D52" s="2">
        <f>G52+J52</f>
        <v>1580.0400000000002</v>
      </c>
      <c r="E52" s="3">
        <f t="shared" si="0"/>
        <v>79.7347624670724</v>
      </c>
      <c r="F52" s="5">
        <v>1281.2</v>
      </c>
      <c r="G52" s="5">
        <v>1281.13</v>
      </c>
      <c r="H52" s="3">
        <f t="shared" si="1"/>
        <v>99.99453637215112</v>
      </c>
      <c r="I52" s="2">
        <v>700.42</v>
      </c>
      <c r="J52" s="2">
        <v>298.91</v>
      </c>
      <c r="K52" s="3">
        <f>J52/I52*100</f>
        <v>42.675823077582024</v>
      </c>
    </row>
    <row r="53" spans="1:11" ht="31.5">
      <c r="A53" s="15" t="s">
        <v>73</v>
      </c>
      <c r="B53" s="16" t="s">
        <v>74</v>
      </c>
      <c r="C53" s="2">
        <f t="shared" si="2"/>
        <v>13699.470000000001</v>
      </c>
      <c r="D53" s="2">
        <f>G53+J53</f>
        <v>13184.22</v>
      </c>
      <c r="E53" s="3">
        <f t="shared" si="0"/>
        <v>96.2389055926981</v>
      </c>
      <c r="F53" s="5">
        <v>13420.2</v>
      </c>
      <c r="G53" s="5">
        <v>12975.23</v>
      </c>
      <c r="H53" s="3">
        <f t="shared" si="1"/>
        <v>96.68432661212202</v>
      </c>
      <c r="I53" s="2">
        <v>279.27</v>
      </c>
      <c r="J53" s="2">
        <v>208.99</v>
      </c>
      <c r="K53" s="3">
        <f>J53/I53*100</f>
        <v>74.83438965875318</v>
      </c>
    </row>
    <row r="54" spans="1:11" ht="15.75">
      <c r="A54" s="15" t="s">
        <v>75</v>
      </c>
      <c r="B54" s="16" t="s">
        <v>113</v>
      </c>
      <c r="C54" s="2">
        <f t="shared" si="2"/>
        <v>6431.6</v>
      </c>
      <c r="D54" s="2">
        <f>G54+J54</f>
        <v>6431.6</v>
      </c>
      <c r="E54" s="3">
        <f t="shared" si="0"/>
        <v>100</v>
      </c>
      <c r="F54" s="5">
        <v>6431.6</v>
      </c>
      <c r="G54" s="5">
        <v>6431.6</v>
      </c>
      <c r="H54" s="3">
        <f t="shared" si="1"/>
        <v>100</v>
      </c>
      <c r="I54" s="2">
        <v>0</v>
      </c>
      <c r="J54" s="2">
        <v>0</v>
      </c>
      <c r="K54" s="3">
        <v>0</v>
      </c>
    </row>
    <row r="55" spans="1:11" s="1" customFormat="1" ht="31.5">
      <c r="A55" s="23" t="s">
        <v>76</v>
      </c>
      <c r="B55" s="17" t="s">
        <v>93</v>
      </c>
      <c r="C55" s="7">
        <f>SUM(C56)</f>
        <v>913.48</v>
      </c>
      <c r="D55" s="7">
        <f>SUM(D56)</f>
        <v>862.78</v>
      </c>
      <c r="E55" s="7">
        <f>SUM(D55/C55)*100</f>
        <v>94.44979638306256</v>
      </c>
      <c r="F55" s="7">
        <f>SUM(F56)</f>
        <v>700</v>
      </c>
      <c r="G55" s="7">
        <f>SUM(G56)</f>
        <v>700</v>
      </c>
      <c r="H55" s="7">
        <f>SUM(G55/F55)*100</f>
        <v>100</v>
      </c>
      <c r="I55" s="7">
        <f>SUM(I56)</f>
        <v>213.48</v>
      </c>
      <c r="J55" s="7">
        <f>SUM(J56)</f>
        <v>162.78</v>
      </c>
      <c r="K55" s="7">
        <f>SUM(J55/I55)*100</f>
        <v>76.25070264193367</v>
      </c>
    </row>
    <row r="56" spans="1:11" ht="31.5">
      <c r="A56" s="24" t="s">
        <v>94</v>
      </c>
      <c r="B56" s="18" t="s">
        <v>93</v>
      </c>
      <c r="C56" s="2">
        <f>F56+I56</f>
        <v>913.48</v>
      </c>
      <c r="D56" s="2">
        <f>G56+J56</f>
        <v>862.78</v>
      </c>
      <c r="E56" s="7">
        <f>SUM(D56/C56)*100</f>
        <v>94.44979638306256</v>
      </c>
      <c r="F56" s="5">
        <v>700</v>
      </c>
      <c r="G56" s="5">
        <v>700</v>
      </c>
      <c r="H56" s="7">
        <f>SUM(G56/F56)*100</f>
        <v>100</v>
      </c>
      <c r="I56" s="10">
        <v>213.48</v>
      </c>
      <c r="J56" s="10">
        <v>162.78</v>
      </c>
      <c r="K56" s="7">
        <f>SUM(J56/I56)*100</f>
        <v>76.25070264193367</v>
      </c>
    </row>
    <row r="57" spans="1:11" ht="31.5">
      <c r="A57" s="23" t="s">
        <v>95</v>
      </c>
      <c r="B57" s="17" t="s">
        <v>96</v>
      </c>
      <c r="C57" s="7">
        <f>SUM(C58:C59)</f>
        <v>1963.02</v>
      </c>
      <c r="D57" s="7">
        <f>SUM(D58:D59)</f>
        <v>1963.02</v>
      </c>
      <c r="E57" s="7">
        <f>SUM(D57/C57)*100</f>
        <v>100</v>
      </c>
      <c r="F57" s="7">
        <f>SUM(F58:F59)</f>
        <v>1963.02</v>
      </c>
      <c r="G57" s="7">
        <f>SUM(G58:G59)</f>
        <v>1963.02</v>
      </c>
      <c r="H57" s="7">
        <f>SUM(G57/F57)*100</f>
        <v>100</v>
      </c>
      <c r="I57" s="7">
        <f>SUM(I58:I59)</f>
        <v>0</v>
      </c>
      <c r="J57" s="7">
        <f>SUM(J58:J59)</f>
        <v>0</v>
      </c>
      <c r="K57" s="7">
        <v>0</v>
      </c>
    </row>
    <row r="58" spans="1:11" ht="31.5">
      <c r="A58" s="24" t="s">
        <v>116</v>
      </c>
      <c r="B58" s="18" t="s">
        <v>117</v>
      </c>
      <c r="C58" s="2">
        <f>F58+I58</f>
        <v>443.45</v>
      </c>
      <c r="D58" s="2">
        <f>G58+J58</f>
        <v>443.45</v>
      </c>
      <c r="E58" s="7">
        <f>SUM(D58/C58)*100</f>
        <v>100</v>
      </c>
      <c r="F58" s="5">
        <v>443.45</v>
      </c>
      <c r="G58" s="5">
        <v>443.45</v>
      </c>
      <c r="H58" s="7">
        <f>SUM(G58/F58)*100</f>
        <v>100</v>
      </c>
      <c r="I58" s="5">
        <v>0</v>
      </c>
      <c r="J58" s="5">
        <v>0</v>
      </c>
      <c r="K58" s="7">
        <v>0</v>
      </c>
    </row>
    <row r="59" spans="1:11" ht="31.5">
      <c r="A59" s="24" t="s">
        <v>97</v>
      </c>
      <c r="B59" s="18" t="s">
        <v>96</v>
      </c>
      <c r="C59" s="2">
        <f>F59+I59</f>
        <v>1519.57</v>
      </c>
      <c r="D59" s="2">
        <f>G59+J59</f>
        <v>1519.57</v>
      </c>
      <c r="E59" s="7">
        <f>SUM(D59/C59)*100</f>
        <v>100</v>
      </c>
      <c r="F59" s="5">
        <v>1519.57</v>
      </c>
      <c r="G59" s="5">
        <v>1519.57</v>
      </c>
      <c r="H59" s="7">
        <f>SUM(G59/F59)*100</f>
        <v>100</v>
      </c>
      <c r="I59" s="5">
        <v>0</v>
      </c>
      <c r="J59" s="5">
        <v>0</v>
      </c>
      <c r="K59" s="7">
        <v>0</v>
      </c>
    </row>
    <row r="60" spans="1:11" ht="47.25">
      <c r="A60" s="23" t="s">
        <v>98</v>
      </c>
      <c r="B60" s="17" t="s">
        <v>99</v>
      </c>
      <c r="C60" s="7">
        <f>SUM(C61:C61)</f>
        <v>0</v>
      </c>
      <c r="D60" s="7">
        <f>SUM(D61:D61)</f>
        <v>0</v>
      </c>
      <c r="E60" s="7">
        <v>0</v>
      </c>
      <c r="F60" s="7">
        <f>SUM(F61:F61)</f>
        <v>0</v>
      </c>
      <c r="G60" s="7">
        <f>SUM(G61:G61)</f>
        <v>0</v>
      </c>
      <c r="H60" s="7">
        <v>0</v>
      </c>
      <c r="I60" s="7">
        <f>SUM(I61:I61)</f>
        <v>0</v>
      </c>
      <c r="J60" s="7">
        <f>SUM(J61:J61)</f>
        <v>0</v>
      </c>
      <c r="K60" s="7">
        <v>0</v>
      </c>
    </row>
    <row r="61" spans="1:11" ht="63">
      <c r="A61" s="24" t="s">
        <v>100</v>
      </c>
      <c r="B61" s="18" t="s">
        <v>101</v>
      </c>
      <c r="C61" s="2">
        <f>F61+I61</f>
        <v>0</v>
      </c>
      <c r="D61" s="2">
        <f>G61+J61</f>
        <v>0</v>
      </c>
      <c r="E61" s="7">
        <v>0</v>
      </c>
      <c r="F61" s="5">
        <v>0</v>
      </c>
      <c r="G61" s="5">
        <v>0</v>
      </c>
      <c r="H61" s="7">
        <v>0</v>
      </c>
      <c r="I61" s="5">
        <v>0</v>
      </c>
      <c r="J61" s="5">
        <v>0</v>
      </c>
      <c r="K61" s="7">
        <v>0</v>
      </c>
    </row>
    <row r="62" spans="1:11" s="1" customFormat="1" ht="15.75">
      <c r="A62" s="13"/>
      <c r="B62" s="14" t="s">
        <v>77</v>
      </c>
      <c r="C62" s="3">
        <f>C10+C18+C21+C26+C31+C36+C39+C44+C48+C51+C55+C57+C60</f>
        <v>469220.19</v>
      </c>
      <c r="D62" s="3">
        <f>D10+D18+D21+D26+D31+D36+D39+D44+D48+D51+D55+D57+D60</f>
        <v>426002.58999999997</v>
      </c>
      <c r="E62" s="3">
        <f>D62/C62*100</f>
        <v>90.78948414389414</v>
      </c>
      <c r="F62" s="3">
        <f>F10+F18+F21+F26+F31+F36+F39+F44+F48+F51+F55+F57+F60</f>
        <v>315526.26</v>
      </c>
      <c r="G62" s="3">
        <f>G10+G18+G21+G26+G31+G36+G39+G44+G48+G51+G55+G57+G60</f>
        <v>302055.18</v>
      </c>
      <c r="H62" s="3">
        <f t="shared" si="1"/>
        <v>95.73059941191582</v>
      </c>
      <c r="I62" s="3">
        <f>I10+I18+I21+I26+I31+I36+I39+I44+I48+I51+I55+I57+I60</f>
        <v>156611.93000000002</v>
      </c>
      <c r="J62" s="3">
        <f>J10+J18+J21+J26+J31+J36+J39+J44+J48+J51+J55+J57+J60</f>
        <v>126865.41</v>
      </c>
      <c r="K62" s="3">
        <f>J62/I62*100</f>
        <v>81.00622347224761</v>
      </c>
    </row>
    <row r="63" spans="1:11" ht="31.5">
      <c r="A63" s="19"/>
      <c r="B63" s="20" t="s">
        <v>82</v>
      </c>
      <c r="C63" s="3">
        <f aca="true" t="shared" si="6" ref="C63:D68">F63+I63</f>
        <v>-20454.4</v>
      </c>
      <c r="D63" s="3">
        <f t="shared" si="6"/>
        <v>19951.46</v>
      </c>
      <c r="E63" s="4"/>
      <c r="F63" s="3">
        <v>-4896.1</v>
      </c>
      <c r="G63" s="3">
        <v>5998.52</v>
      </c>
      <c r="H63" s="4"/>
      <c r="I63" s="3">
        <v>-15558.3</v>
      </c>
      <c r="J63" s="3">
        <v>13952.94</v>
      </c>
      <c r="K63" s="3"/>
    </row>
    <row r="64" spans="1:11" ht="47.25">
      <c r="A64" s="19"/>
      <c r="B64" s="21" t="s">
        <v>119</v>
      </c>
      <c r="C64" s="3">
        <f t="shared" si="6"/>
        <v>20454.4</v>
      </c>
      <c r="D64" s="3">
        <f t="shared" si="6"/>
        <v>-19951.46</v>
      </c>
      <c r="E64" s="4"/>
      <c r="F64" s="10">
        <v>4896.1</v>
      </c>
      <c r="G64" s="10">
        <v>-5998.52</v>
      </c>
      <c r="H64" s="11"/>
      <c r="I64" s="2">
        <v>15558.3</v>
      </c>
      <c r="J64" s="2">
        <v>-13952.94</v>
      </c>
      <c r="K64" s="4"/>
    </row>
    <row r="65" spans="1:11" ht="31.5">
      <c r="A65" s="19"/>
      <c r="B65" s="21" t="s">
        <v>80</v>
      </c>
      <c r="C65" s="3">
        <f t="shared" si="6"/>
        <v>0</v>
      </c>
      <c r="D65" s="3">
        <f t="shared" si="6"/>
        <v>0</v>
      </c>
      <c r="E65" s="4"/>
      <c r="F65" s="2">
        <v>0</v>
      </c>
      <c r="G65" s="2">
        <v>0</v>
      </c>
      <c r="H65" s="4"/>
      <c r="I65" s="2"/>
      <c r="J65" s="2"/>
      <c r="K65" s="4"/>
    </row>
    <row r="66" spans="1:11" ht="15.75">
      <c r="A66" s="19"/>
      <c r="B66" s="21" t="s">
        <v>81</v>
      </c>
      <c r="C66" s="3">
        <f t="shared" si="6"/>
        <v>0</v>
      </c>
      <c r="D66" s="3">
        <f t="shared" si="6"/>
        <v>0</v>
      </c>
      <c r="E66" s="4"/>
      <c r="F66" s="2">
        <v>0</v>
      </c>
      <c r="G66" s="2">
        <v>0</v>
      </c>
      <c r="H66" s="4"/>
      <c r="I66" s="2"/>
      <c r="J66" s="2"/>
      <c r="K66" s="4"/>
    </row>
    <row r="67" spans="1:11" ht="78.75">
      <c r="A67" s="19"/>
      <c r="B67" s="22" t="s">
        <v>102</v>
      </c>
      <c r="C67" s="3">
        <f t="shared" si="6"/>
        <v>0</v>
      </c>
      <c r="D67" s="3">
        <f t="shared" si="6"/>
        <v>0</v>
      </c>
      <c r="E67" s="4"/>
      <c r="F67" s="2">
        <v>0</v>
      </c>
      <c r="G67" s="2">
        <v>0</v>
      </c>
      <c r="H67" s="4"/>
      <c r="I67" s="2"/>
      <c r="J67" s="2"/>
      <c r="K67" s="4"/>
    </row>
    <row r="68" spans="1:11" ht="63">
      <c r="A68" s="19"/>
      <c r="B68" s="21" t="s">
        <v>83</v>
      </c>
      <c r="C68" s="3">
        <f t="shared" si="6"/>
        <v>20454.4</v>
      </c>
      <c r="D68" s="3">
        <f t="shared" si="6"/>
        <v>-19951.46</v>
      </c>
      <c r="E68" s="6"/>
      <c r="F68" s="3">
        <f>SUM(F64:F65)</f>
        <v>4896.1</v>
      </c>
      <c r="G68" s="3">
        <f>SUM(G64:G65)</f>
        <v>-5998.52</v>
      </c>
      <c r="H68" s="6"/>
      <c r="I68" s="3">
        <f>SUM(I64:I65)</f>
        <v>15558.3</v>
      </c>
      <c r="J68" s="3">
        <f>SUM(J64:J65)</f>
        <v>-13952.94</v>
      </c>
      <c r="K68" s="4"/>
    </row>
  </sheetData>
  <sheetProtection/>
  <mergeCells count="12">
    <mergeCell ref="A7:K7"/>
    <mergeCell ref="I8:K8"/>
    <mergeCell ref="C8:E8"/>
    <mergeCell ref="A8:A9"/>
    <mergeCell ref="B8:B9"/>
    <mergeCell ref="F8:H8"/>
    <mergeCell ref="A5:K5"/>
    <mergeCell ref="A6:K6"/>
    <mergeCell ref="I1:K1"/>
    <mergeCell ref="H2:K2"/>
    <mergeCell ref="I3:K3"/>
    <mergeCell ref="A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1</cp:lastModifiedBy>
  <cp:lastPrinted>2015-02-24T08:56:19Z</cp:lastPrinted>
  <dcterms:created xsi:type="dcterms:W3CDTF">2009-03-03T08:13:28Z</dcterms:created>
  <dcterms:modified xsi:type="dcterms:W3CDTF">2016-07-15T09:04:16Z</dcterms:modified>
  <cp:category/>
  <cp:version/>
  <cp:contentType/>
  <cp:contentStatus/>
</cp:coreProperties>
</file>